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0" windowWidth="25600" windowHeight="16380" activeTab="0"/>
  </bookViews>
  <sheets>
    <sheet name="Halogen 30W IR" sheetId="1" r:id="rId1"/>
  </sheets>
  <definedNames>
    <definedName name="_xlnm.Print_Area" localSheetId="0">'Halogen 30W IR'!$A$1:$K$87</definedName>
    <definedName name="_xlnm.Print_Titles" localSheetId="0">'Halogen 30W IR'!$1:$6</definedName>
  </definedNames>
  <calcPr fullCalcOnLoad="1"/>
</workbook>
</file>

<file path=xl/sharedStrings.xml><?xml version="1.0" encoding="utf-8"?>
<sst xmlns="http://schemas.openxmlformats.org/spreadsheetml/2006/main" count="114" uniqueCount="101">
  <si>
    <t>Annual Operating Hours</t>
  </si>
  <si>
    <t>$/kWh</t>
  </si>
  <si>
    <t>Wattage</t>
  </si>
  <si>
    <t>CBCP</t>
  </si>
  <si>
    <t>Color Temperature</t>
  </si>
  <si>
    <t>CRI</t>
  </si>
  <si>
    <t>100 CRI</t>
  </si>
  <si>
    <t>Cree</t>
  </si>
  <si>
    <t>Technology</t>
  </si>
  <si>
    <t>LED</t>
  </si>
  <si>
    <t>3000 K</t>
  </si>
  <si>
    <t>Power Factor</t>
  </si>
  <si>
    <t>Beam Angle (50% CBCP)</t>
  </si>
  <si>
    <t>Dimmability</t>
  </si>
  <si>
    <t>Yes, to 0%</t>
  </si>
  <si>
    <t>n/a</t>
  </si>
  <si>
    <t>Total Lamp Lumens</t>
  </si>
  <si>
    <t>LPW</t>
  </si>
  <si>
    <t>LED Chip Manufacturer</t>
  </si>
  <si>
    <t>UL listing</t>
  </si>
  <si>
    <t>Yes</t>
  </si>
  <si>
    <t>LM79 Testing</t>
  </si>
  <si>
    <t>Annual Energy Cost</t>
  </si>
  <si>
    <t>Lamp Life</t>
  </si>
  <si>
    <t>Annual Relamping Cost</t>
  </si>
  <si>
    <t>Cooling Multiplier</t>
  </si>
  <si>
    <t>Watts Saved</t>
  </si>
  <si>
    <t>Annual % Cooling is Run</t>
  </si>
  <si>
    <t>Adjusted Cooling Multiplier</t>
  </si>
  <si>
    <t>Adjusted HVAC Cost</t>
  </si>
  <si>
    <t>System Expectancy in Years</t>
  </si>
  <si>
    <t>Years Expectancy after Payback</t>
  </si>
  <si>
    <t>SIMPLE ROI</t>
  </si>
  <si>
    <t>Major Brand</t>
  </si>
  <si>
    <t>≥ .90</t>
  </si>
  <si>
    <t>82 CRI</t>
  </si>
  <si>
    <t>Threshold Criteria</t>
  </si>
  <si>
    <t>Life (Hours)</t>
  </si>
  <si>
    <t>System Warranty in Years</t>
  </si>
  <si>
    <t>Years Warranty Remaining after Payback</t>
  </si>
  <si>
    <t>Warranty (Years)</t>
  </si>
  <si>
    <t>PAYBACK ANALYSIS:</t>
  </si>
  <si>
    <t>Replacement Labor Cost</t>
  </si>
  <si>
    <t>2700 - 3000K</t>
  </si>
  <si>
    <t>LED Retrofit Option C</t>
  </si>
  <si>
    <t>MSI PAR38 22.5º - 16W</t>
  </si>
  <si>
    <t>772 lm</t>
  </si>
  <si>
    <t>48 LPW</t>
  </si>
  <si>
    <t>5251 cd</t>
  </si>
  <si>
    <t>14.7º</t>
  </si>
  <si>
    <t>Existing Lamp Spec</t>
  </si>
  <si>
    <t>≥ 20º</t>
  </si>
  <si>
    <t>≥ 80 CRI</t>
  </si>
  <si>
    <t>NET INITIAL COST PER LAMP</t>
  </si>
  <si>
    <t>ANNUAL ENERGY SAVINGS PER LAMP</t>
  </si>
  <si>
    <t>ANNUAL MAINTENANCE SAVINGS PER LAMP</t>
  </si>
  <si>
    <t>ANNUAL HVAC COOLING SAVINGS PER LAMP</t>
  </si>
  <si>
    <t>ANNUAL SAVINGS PER LAMP (Energy + Maint + Cool)</t>
  </si>
  <si>
    <t>SIMPLE PAYBACK PER LAMP (Energy)</t>
  </si>
  <si>
    <t>SIMPLE PAYBACK PER LAMP (Energy +Maint)</t>
  </si>
  <si>
    <t>SIMPLE PAYBACK PER LAMP (Energy +Maint +Cool)</t>
  </si>
  <si>
    <t>FUTURE CASH FLOW OVER SYSTEM WARRANTY PERIOD PER LAMP</t>
  </si>
  <si>
    <t>FUTURE CASH FLOW OVER SYSTEM EXPECTANCY PER LAMP</t>
  </si>
  <si>
    <t>NOTES:</t>
  </si>
  <si>
    <t>LAMP COST</t>
  </si>
  <si>
    <t>Labor Cost**</t>
  </si>
  <si>
    <t>Utility Rebate Incentive***</t>
  </si>
  <si>
    <t>SPEC COMPARISON:</t>
  </si>
  <si>
    <t xml:space="preserve"> Replacement Lamp Cost****</t>
  </si>
  <si>
    <t>Sales Tax*</t>
  </si>
  <si>
    <t>LED Retrofit</t>
  </si>
  <si>
    <t>Not a Req.</t>
  </si>
  <si>
    <t>Soraa</t>
  </si>
  <si>
    <t>≤15</t>
  </si>
  <si>
    <t>85 CRI</t>
  </si>
  <si>
    <t>24º</t>
  </si>
  <si>
    <t>3000K</t>
  </si>
  <si>
    <t>2700 K or 3000K</t>
  </si>
  <si>
    <t>LED MR16 Target</t>
  </si>
  <si>
    <t>Freight Estimate &amp; Duty*</t>
  </si>
  <si>
    <t xml:space="preserve">Estimated quantity lamps/sockets across project </t>
  </si>
  <si>
    <t>ANNUAL SAVINGS ACROSS PROJECT(Energy + Maint + Cool)</t>
  </si>
  <si>
    <t>FUTURE CASH FLOW OVER SYSTEM WARRANTY PERIOD ACROSS PROJECT</t>
  </si>
  <si>
    <t>* No sales tax included.  Freight/duty estimated at 25% of lamp cost.</t>
  </si>
  <si>
    <t>**** Replacement lamp price is estimated to include sales tax and freight.</t>
  </si>
  <si>
    <t xml:space="preserve">Halogen </t>
  </si>
  <si>
    <t>Yes, to at least 20%</t>
  </si>
  <si>
    <t>Philips 50W halogen</t>
  </si>
  <si>
    <t>Lamp Wattage + Transformer</t>
  </si>
  <si>
    <t>** Labor listed as $5 for lamp install.</t>
  </si>
  <si>
    <t xml:space="preserve">≥ 2400 cd </t>
  </si>
  <si>
    <t>40 LPW</t>
  </si>
  <si>
    <t xml:space="preserve">Date:  </t>
  </si>
  <si>
    <t>400-500</t>
  </si>
  <si>
    <t>Project:</t>
  </si>
  <si>
    <t>Fill in all boxes in orange.</t>
  </si>
  <si>
    <t>*** This payback does not account for any rebates.</t>
  </si>
  <si>
    <t>50W Halogen MR16 and other LED MR16 Compared  to Soraa 12W LED</t>
  </si>
  <si>
    <t>Soraa
12W LED MR16 NFL25</t>
  </si>
  <si>
    <t>Updated on 01/20/14</t>
  </si>
  <si>
    <t>25º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</si>
</sst>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mmmm\ d\,\ yyyy;@"/>
    <numFmt numFmtId="174" formatCode="&quot;$&quot;#,##0"/>
    <numFmt numFmtId="175" formatCode="&quot;$&quot;#,##0.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0.0"/>
    <numFmt numFmtId="182" formatCode="&quot;$&quot;#,##0.0000"/>
    <numFmt numFmtId="183" formatCode="&quot;$&quot;#,##0.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1"/>
      <name val="Verdana"/>
      <family val="2"/>
    </font>
    <font>
      <b/>
      <sz val="10"/>
      <color indexed="10"/>
      <name val="Verdana"/>
      <family val="2"/>
    </font>
    <font>
      <i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175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7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165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175" fontId="4" fillId="34" borderId="10" xfId="0" applyNumberFormat="1" applyFont="1" applyFill="1" applyBorder="1" applyAlignment="1">
      <alignment horizontal="center"/>
    </xf>
    <xf numFmtId="175" fontId="5" fillId="35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175" fontId="5" fillId="0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75" fontId="4" fillId="33" borderId="10" xfId="0" applyNumberFormat="1" applyFont="1" applyFill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175" fontId="4" fillId="35" borderId="1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180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81" fontId="4" fillId="33" borderId="10" xfId="0" applyNumberFormat="1" applyFont="1" applyFill="1" applyBorder="1" applyAlignment="1">
      <alignment horizontal="center"/>
    </xf>
    <xf numFmtId="181" fontId="4" fillId="35" borderId="10" xfId="0" applyNumberFormat="1" applyFont="1" applyFill="1" applyBorder="1" applyAlignment="1">
      <alignment horizontal="center"/>
    </xf>
    <xf numFmtId="2" fontId="5" fillId="35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175" fontId="11" fillId="35" borderId="11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35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2" fillId="0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5" fontId="11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75" fontId="54" fillId="35" borderId="10" xfId="0" applyNumberFormat="1" applyFont="1" applyFill="1" applyBorder="1" applyAlignment="1">
      <alignment horizontal="center"/>
    </xf>
    <xf numFmtId="0" fontId="14" fillId="25" borderId="0" xfId="0" applyFont="1" applyFill="1" applyAlignment="1">
      <alignment/>
    </xf>
    <xf numFmtId="175" fontId="5" fillId="25" borderId="10" xfId="0" applyNumberFormat="1" applyFont="1" applyFill="1" applyBorder="1" applyAlignment="1">
      <alignment horizontal="center"/>
    </xf>
    <xf numFmtId="175" fontId="4" fillId="25" borderId="10" xfId="0" applyNumberFormat="1" applyFont="1" applyFill="1" applyBorder="1" applyAlignment="1">
      <alignment horizontal="center"/>
    </xf>
    <xf numFmtId="167" fontId="4" fillId="25" borderId="10" xfId="0" applyNumberFormat="1" applyFont="1" applyFill="1" applyBorder="1" applyAlignment="1">
      <alignment horizontal="center"/>
    </xf>
    <xf numFmtId="3" fontId="5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9" fontId="4" fillId="25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54" fillId="35" borderId="10" xfId="0" applyNumberFormat="1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/>
    </xf>
    <xf numFmtId="0" fontId="5" fillId="25" borderId="1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="90" zoomScaleNormal="90" zoomScaleSheetLayoutView="90" workbookViewId="0" topLeftCell="A32">
      <selection activeCell="J26" sqref="J26"/>
    </sheetView>
  </sheetViews>
  <sheetFormatPr defaultColWidth="8.8515625" defaultRowHeight="12.75"/>
  <cols>
    <col min="1" max="1" width="2.00390625" style="4" customWidth="1"/>
    <col min="2" max="2" width="82.140625" style="4" customWidth="1"/>
    <col min="3" max="3" width="2.00390625" style="4" customWidth="1"/>
    <col min="4" max="4" width="27.7109375" style="2" customWidth="1"/>
    <col min="5" max="5" width="1.7109375" style="3" customWidth="1"/>
    <col min="6" max="6" width="23.7109375" style="2" customWidth="1"/>
    <col min="7" max="7" width="1.7109375" style="3" hidden="1" customWidth="1"/>
    <col min="8" max="8" width="0.2890625" style="2" hidden="1" customWidth="1"/>
    <col min="9" max="9" width="1.421875" style="4" customWidth="1"/>
    <col min="10" max="10" width="27.7109375" style="2" customWidth="1"/>
    <col min="11" max="11" width="1.8515625" style="4" customWidth="1"/>
    <col min="12" max="16384" width="8.8515625" style="4" customWidth="1"/>
  </cols>
  <sheetData>
    <row r="1" ht="111" customHeight="1">
      <c r="B1" s="24" t="s">
        <v>97</v>
      </c>
    </row>
    <row r="2" ht="9" customHeight="1">
      <c r="B2" s="23"/>
    </row>
    <row r="3" spans="2:10" ht="15.75">
      <c r="B3" s="85" t="s">
        <v>92</v>
      </c>
      <c r="C3" s="1"/>
      <c r="J3" s="7"/>
    </row>
    <row r="4" spans="2:10" ht="15.75">
      <c r="B4" s="85" t="s">
        <v>94</v>
      </c>
      <c r="C4" s="1"/>
      <c r="J4" s="7"/>
    </row>
    <row r="5" spans="2:10" ht="15.75">
      <c r="B5" s="87" t="s">
        <v>95</v>
      </c>
      <c r="C5" s="1"/>
      <c r="J5" s="7"/>
    </row>
    <row r="6" spans="2:10" ht="13.5">
      <c r="B6" s="25"/>
      <c r="E6" s="7"/>
      <c r="J6" s="7"/>
    </row>
    <row r="7" spans="2:10" ht="18.75" thickBot="1">
      <c r="B7" s="81" t="s">
        <v>67</v>
      </c>
      <c r="E7" s="7"/>
      <c r="J7" s="7"/>
    </row>
    <row r="8" spans="2:10" ht="42.75" customHeight="1">
      <c r="B8" s="8"/>
      <c r="C8" s="8"/>
      <c r="D8" s="100" t="s">
        <v>87</v>
      </c>
      <c r="E8" s="8"/>
      <c r="F8" s="28" t="s">
        <v>78</v>
      </c>
      <c r="G8" s="29"/>
      <c r="H8" s="28" t="s">
        <v>45</v>
      </c>
      <c r="J8" s="30" t="s">
        <v>98</v>
      </c>
    </row>
    <row r="9" spans="2:10" ht="12.75">
      <c r="B9" s="29"/>
      <c r="C9" s="29"/>
      <c r="D9" s="63" t="s">
        <v>50</v>
      </c>
      <c r="E9" s="8"/>
      <c r="F9" s="63" t="s">
        <v>36</v>
      </c>
      <c r="G9" s="29"/>
      <c r="H9" s="63" t="s">
        <v>44</v>
      </c>
      <c r="J9" s="63" t="s">
        <v>70</v>
      </c>
    </row>
    <row r="10" spans="2:10" ht="6.75" customHeight="1">
      <c r="B10" s="6"/>
      <c r="C10" s="6"/>
      <c r="D10" s="64"/>
      <c r="E10" s="8"/>
      <c r="F10" s="21"/>
      <c r="G10" s="29"/>
      <c r="H10" s="64"/>
      <c r="J10" s="64"/>
    </row>
    <row r="11" spans="2:10" ht="15.75" customHeight="1">
      <c r="B11" s="9" t="s">
        <v>2</v>
      </c>
      <c r="C11" s="9"/>
      <c r="D11" s="65">
        <v>50</v>
      </c>
      <c r="E11" s="8"/>
      <c r="F11" s="66" t="s">
        <v>73</v>
      </c>
      <c r="G11" s="67"/>
      <c r="H11" s="66">
        <v>16</v>
      </c>
      <c r="J11" s="66">
        <v>12</v>
      </c>
    </row>
    <row r="12" spans="2:10" ht="15.75" customHeight="1">
      <c r="B12" s="9" t="s">
        <v>8</v>
      </c>
      <c r="C12" s="9"/>
      <c r="D12" s="65" t="s">
        <v>85</v>
      </c>
      <c r="E12" s="8"/>
      <c r="F12" s="66" t="s">
        <v>9</v>
      </c>
      <c r="G12" s="67"/>
      <c r="H12" s="66" t="s">
        <v>9</v>
      </c>
      <c r="J12" s="66" t="s">
        <v>9</v>
      </c>
    </row>
    <row r="13" spans="2:10" ht="15.75" customHeight="1">
      <c r="B13" s="12" t="s">
        <v>19</v>
      </c>
      <c r="C13" s="12"/>
      <c r="D13" s="31" t="s">
        <v>15</v>
      </c>
      <c r="E13" s="7"/>
      <c r="F13" s="68" t="s">
        <v>20</v>
      </c>
      <c r="G13" s="69"/>
      <c r="H13" s="68" t="s">
        <v>20</v>
      </c>
      <c r="J13" s="68" t="s">
        <v>20</v>
      </c>
    </row>
    <row r="14" spans="2:10" ht="15.75" customHeight="1">
      <c r="B14" s="12" t="s">
        <v>18</v>
      </c>
      <c r="C14" s="12"/>
      <c r="D14" s="31" t="s">
        <v>15</v>
      </c>
      <c r="E14" s="7"/>
      <c r="F14" s="68" t="s">
        <v>33</v>
      </c>
      <c r="G14" s="69"/>
      <c r="H14" s="68" t="s">
        <v>7</v>
      </c>
      <c r="J14" s="68" t="s">
        <v>72</v>
      </c>
    </row>
    <row r="15" spans="2:10" ht="15.75" customHeight="1">
      <c r="B15" s="12" t="s">
        <v>21</v>
      </c>
      <c r="C15" s="12"/>
      <c r="D15" s="31" t="s">
        <v>15</v>
      </c>
      <c r="E15" s="7"/>
      <c r="F15" s="68" t="s">
        <v>20</v>
      </c>
      <c r="G15" s="69"/>
      <c r="H15" s="68" t="s">
        <v>20</v>
      </c>
      <c r="J15" s="68" t="s">
        <v>20</v>
      </c>
    </row>
    <row r="16" spans="2:10" ht="15.75" customHeight="1">
      <c r="B16" s="12" t="s">
        <v>37</v>
      </c>
      <c r="C16" s="12"/>
      <c r="D16" s="31">
        <v>2500</v>
      </c>
      <c r="E16" s="8"/>
      <c r="F16" s="70">
        <v>25000</v>
      </c>
      <c r="G16" s="67"/>
      <c r="H16" s="70">
        <v>50000</v>
      </c>
      <c r="J16" s="70">
        <v>25000</v>
      </c>
    </row>
    <row r="17" spans="2:10" ht="15.75" customHeight="1">
      <c r="B17" s="12" t="s">
        <v>40</v>
      </c>
      <c r="C17" s="12"/>
      <c r="D17" s="31" t="s">
        <v>15</v>
      </c>
      <c r="E17" s="49"/>
      <c r="F17" s="68">
        <v>3</v>
      </c>
      <c r="G17" s="71"/>
      <c r="H17" s="68">
        <v>5</v>
      </c>
      <c r="J17" s="68">
        <v>3</v>
      </c>
    </row>
    <row r="18" spans="2:10" s="5" customFormat="1" ht="9.75" customHeight="1">
      <c r="B18" s="72"/>
      <c r="C18" s="72"/>
      <c r="D18" s="31"/>
      <c r="E18" s="7"/>
      <c r="F18" s="31"/>
      <c r="G18" s="69"/>
      <c r="H18" s="31"/>
      <c r="J18" s="31"/>
    </row>
    <row r="19" spans="2:10" ht="15.75" customHeight="1">
      <c r="B19" s="12" t="s">
        <v>16</v>
      </c>
      <c r="C19" s="12"/>
      <c r="D19" s="73">
        <v>570</v>
      </c>
      <c r="E19" s="8"/>
      <c r="F19" s="74" t="s">
        <v>93</v>
      </c>
      <c r="G19" s="67"/>
      <c r="H19" s="75" t="s">
        <v>46</v>
      </c>
      <c r="J19" s="66">
        <v>480</v>
      </c>
    </row>
    <row r="20" spans="2:10" ht="15.75" customHeight="1">
      <c r="B20" s="12" t="s">
        <v>12</v>
      </c>
      <c r="C20" s="12"/>
      <c r="D20" s="31" t="s">
        <v>75</v>
      </c>
      <c r="E20" s="7"/>
      <c r="F20" s="77" t="s">
        <v>51</v>
      </c>
      <c r="G20" s="69"/>
      <c r="H20" s="78" t="s">
        <v>49</v>
      </c>
      <c r="J20" s="68" t="s">
        <v>100</v>
      </c>
    </row>
    <row r="21" spans="2:10" ht="15.75" customHeight="1">
      <c r="B21" s="9" t="s">
        <v>3</v>
      </c>
      <c r="C21" s="9"/>
      <c r="D21" s="73">
        <v>2400</v>
      </c>
      <c r="E21" s="8"/>
      <c r="F21" s="74" t="s">
        <v>90</v>
      </c>
      <c r="G21" s="67"/>
      <c r="H21" s="66" t="s">
        <v>48</v>
      </c>
      <c r="J21" s="66">
        <v>2400</v>
      </c>
    </row>
    <row r="22" spans="2:10" ht="15.75" customHeight="1">
      <c r="B22" s="12" t="s">
        <v>17</v>
      </c>
      <c r="C22" s="12"/>
      <c r="D22" s="76">
        <f>D19/D11</f>
        <v>11.4</v>
      </c>
      <c r="E22" s="7"/>
      <c r="F22" s="77" t="s">
        <v>91</v>
      </c>
      <c r="G22" s="69"/>
      <c r="H22" s="68" t="s">
        <v>47</v>
      </c>
      <c r="J22" s="77">
        <f>J19/J11</f>
        <v>40</v>
      </c>
    </row>
    <row r="23" spans="2:10" ht="15.75" customHeight="1">
      <c r="B23" s="12" t="s">
        <v>4</v>
      </c>
      <c r="C23" s="12"/>
      <c r="D23" s="76" t="s">
        <v>76</v>
      </c>
      <c r="E23" s="7"/>
      <c r="F23" s="68" t="s">
        <v>43</v>
      </c>
      <c r="G23" s="69"/>
      <c r="H23" s="68" t="s">
        <v>10</v>
      </c>
      <c r="J23" s="68" t="s">
        <v>77</v>
      </c>
    </row>
    <row r="24" spans="2:10" ht="15.75" customHeight="1">
      <c r="B24" s="12" t="s">
        <v>5</v>
      </c>
      <c r="C24" s="12"/>
      <c r="D24" s="31" t="s">
        <v>6</v>
      </c>
      <c r="E24" s="7"/>
      <c r="F24" s="68" t="s">
        <v>52</v>
      </c>
      <c r="G24" s="69"/>
      <c r="H24" s="68" t="s">
        <v>35</v>
      </c>
      <c r="J24" s="68" t="s">
        <v>74</v>
      </c>
    </row>
    <row r="25" spans="2:10" s="5" customFormat="1" ht="9.75" customHeight="1">
      <c r="B25" s="72"/>
      <c r="C25" s="72"/>
      <c r="D25" s="31"/>
      <c r="E25" s="7"/>
      <c r="F25" s="31"/>
      <c r="G25" s="69"/>
      <c r="H25" s="31"/>
      <c r="J25" s="31"/>
    </row>
    <row r="26" spans="2:10" ht="15.75" customHeight="1">
      <c r="B26" s="12" t="s">
        <v>13</v>
      </c>
      <c r="C26" s="12"/>
      <c r="D26" s="31" t="s">
        <v>14</v>
      </c>
      <c r="E26" s="7"/>
      <c r="F26" s="68" t="s">
        <v>71</v>
      </c>
      <c r="G26" s="69"/>
      <c r="H26" s="68" t="s">
        <v>20</v>
      </c>
      <c r="J26" s="68" t="s">
        <v>86</v>
      </c>
    </row>
    <row r="27" spans="2:10" ht="15.75" customHeight="1" thickBot="1">
      <c r="B27" s="12" t="s">
        <v>11</v>
      </c>
      <c r="C27" s="12"/>
      <c r="D27" s="79">
        <v>1</v>
      </c>
      <c r="E27" s="49"/>
      <c r="F27" s="80" t="s">
        <v>34</v>
      </c>
      <c r="G27" s="71"/>
      <c r="H27" s="80">
        <v>0.979</v>
      </c>
      <c r="J27" s="80">
        <v>0.93</v>
      </c>
    </row>
    <row r="28" spans="2:10" ht="12.75">
      <c r="B28" s="6"/>
      <c r="C28" s="6"/>
      <c r="E28" s="7"/>
      <c r="F28" s="7"/>
      <c r="G28" s="7"/>
      <c r="H28" s="7"/>
      <c r="J28" s="7"/>
    </row>
    <row r="29" spans="4:10" ht="6" customHeight="1">
      <c r="D29" s="7"/>
      <c r="E29" s="7"/>
      <c r="F29" s="7"/>
      <c r="G29" s="7"/>
      <c r="H29" s="7"/>
      <c r="J29" s="7"/>
    </row>
    <row r="30" spans="2:10" ht="18">
      <c r="B30" s="81" t="s">
        <v>41</v>
      </c>
      <c r="C30" s="9"/>
      <c r="D30" s="7"/>
      <c r="E30" s="7"/>
      <c r="F30" s="10"/>
      <c r="G30" s="7"/>
      <c r="H30" s="7"/>
      <c r="J30" s="27"/>
    </row>
    <row r="31" spans="2:10" ht="15.75">
      <c r="B31" s="84"/>
      <c r="C31" s="9"/>
      <c r="D31" s="7"/>
      <c r="E31" s="7"/>
      <c r="F31" s="10"/>
      <c r="G31" s="7"/>
      <c r="H31" s="7"/>
      <c r="J31" s="27"/>
    </row>
    <row r="32" spans="2:10" ht="16.5" thickBot="1">
      <c r="B32" s="82"/>
      <c r="C32" s="9"/>
      <c r="D32" s="7"/>
      <c r="E32" s="7"/>
      <c r="F32" s="10"/>
      <c r="G32" s="7"/>
      <c r="H32" s="7"/>
      <c r="J32" s="27"/>
    </row>
    <row r="33" spans="1:10" ht="42" customHeight="1">
      <c r="A33" s="8"/>
      <c r="C33" s="8"/>
      <c r="D33" s="30" t="str">
        <f>D8</f>
        <v>Philips 50W halogen</v>
      </c>
      <c r="E33" s="8"/>
      <c r="F33" s="8"/>
      <c r="G33" s="29"/>
      <c r="H33" s="28" t="s">
        <v>45</v>
      </c>
      <c r="J33" s="30" t="str">
        <f>J8</f>
        <v>Soraa
12W LED MR16 NFL25</v>
      </c>
    </row>
    <row r="34" spans="2:10" ht="6.75" customHeight="1">
      <c r="B34" s="7"/>
      <c r="C34" s="7"/>
      <c r="D34" s="21"/>
      <c r="E34" s="7"/>
      <c r="F34" s="7"/>
      <c r="G34" s="7"/>
      <c r="H34" s="21"/>
      <c r="J34" s="31"/>
    </row>
    <row r="35" spans="1:10" ht="15.75" customHeight="1">
      <c r="A35" s="12"/>
      <c r="B35" s="9" t="s">
        <v>64</v>
      </c>
      <c r="C35" s="7"/>
      <c r="D35" s="21"/>
      <c r="E35" s="7"/>
      <c r="F35" s="13"/>
      <c r="G35" s="13"/>
      <c r="H35" s="32">
        <v>65</v>
      </c>
      <c r="J35" s="88">
        <v>38</v>
      </c>
    </row>
    <row r="36" spans="1:10" ht="15.75" customHeight="1">
      <c r="A36" s="12"/>
      <c r="B36" s="12" t="s">
        <v>69</v>
      </c>
      <c r="C36" s="7"/>
      <c r="D36" s="21"/>
      <c r="E36" s="7"/>
      <c r="F36" s="13"/>
      <c r="G36" s="13"/>
      <c r="H36" s="32">
        <v>65</v>
      </c>
      <c r="J36" s="38">
        <v>0</v>
      </c>
    </row>
    <row r="37" spans="1:10" ht="15.75" customHeight="1">
      <c r="A37" s="12"/>
      <c r="B37" s="12" t="s">
        <v>79</v>
      </c>
      <c r="C37" s="7"/>
      <c r="D37" s="21"/>
      <c r="E37" s="7"/>
      <c r="F37" s="13"/>
      <c r="G37" s="13"/>
      <c r="H37" s="32">
        <v>65</v>
      </c>
      <c r="J37" s="38">
        <v>0</v>
      </c>
    </row>
    <row r="38" spans="1:10" ht="15.75" customHeight="1">
      <c r="A38" s="12"/>
      <c r="B38" s="12" t="s">
        <v>65</v>
      </c>
      <c r="C38" s="7"/>
      <c r="D38" s="21"/>
      <c r="E38" s="7"/>
      <c r="F38" s="13"/>
      <c r="G38" s="13"/>
      <c r="H38" s="32">
        <v>0</v>
      </c>
      <c r="J38" s="38">
        <v>0</v>
      </c>
    </row>
    <row r="39" spans="1:11" ht="15.75" customHeight="1">
      <c r="A39" s="12"/>
      <c r="B39" s="12" t="s">
        <v>66</v>
      </c>
      <c r="C39" s="7"/>
      <c r="D39" s="21"/>
      <c r="E39" s="7"/>
      <c r="F39" s="34"/>
      <c r="G39" s="13"/>
      <c r="H39" s="32">
        <v>0</v>
      </c>
      <c r="J39" s="38">
        <v>0</v>
      </c>
      <c r="K39" s="26"/>
    </row>
    <row r="40" spans="1:10" ht="15.75" customHeight="1">
      <c r="A40" s="9"/>
      <c r="B40" s="9" t="s">
        <v>53</v>
      </c>
      <c r="C40" s="7"/>
      <c r="D40" s="21"/>
      <c r="E40" s="7"/>
      <c r="F40" s="10"/>
      <c r="G40" s="10"/>
      <c r="H40" s="33" t="e">
        <f>H35+H38-(H39+#REF!+#REF!)</f>
        <v>#REF!</v>
      </c>
      <c r="J40" s="33">
        <f>J35+J36+J37+J38-J39</f>
        <v>38</v>
      </c>
    </row>
    <row r="41" spans="1:10" ht="9.75" customHeight="1">
      <c r="A41" s="9"/>
      <c r="B41" s="9"/>
      <c r="C41" s="7"/>
      <c r="D41" s="31"/>
      <c r="E41" s="7"/>
      <c r="F41" s="10"/>
      <c r="G41" s="10"/>
      <c r="H41" s="35"/>
      <c r="J41" s="35"/>
    </row>
    <row r="42" spans="1:10" ht="15.75" customHeight="1">
      <c r="A42" s="12"/>
      <c r="B42" s="12" t="s">
        <v>88</v>
      </c>
      <c r="C42" s="7"/>
      <c r="D42" s="31">
        <v>52</v>
      </c>
      <c r="E42" s="7"/>
      <c r="F42" s="7"/>
      <c r="G42" s="7"/>
      <c r="H42" s="36">
        <f>H11</f>
        <v>16</v>
      </c>
      <c r="J42" s="31">
        <f>J11</f>
        <v>12</v>
      </c>
    </row>
    <row r="43" spans="1:10" ht="15.75" customHeight="1">
      <c r="A43" s="12"/>
      <c r="B43" s="12" t="s">
        <v>0</v>
      </c>
      <c r="C43" s="7"/>
      <c r="D43" s="92">
        <v>4500</v>
      </c>
      <c r="E43" s="7"/>
      <c r="F43" s="7"/>
      <c r="G43" s="7"/>
      <c r="H43" s="36">
        <f>$D43</f>
        <v>4500</v>
      </c>
      <c r="J43" s="31">
        <f>$D43</f>
        <v>4500</v>
      </c>
    </row>
    <row r="44" spans="1:10" ht="15.75" customHeight="1">
      <c r="A44" s="12"/>
      <c r="B44" s="12" t="s">
        <v>1</v>
      </c>
      <c r="C44" s="10"/>
      <c r="D44" s="89">
        <v>0.14</v>
      </c>
      <c r="E44" s="13"/>
      <c r="F44" s="13"/>
      <c r="G44" s="13"/>
      <c r="H44" s="37">
        <f>$D44</f>
        <v>0.14</v>
      </c>
      <c r="J44" s="38">
        <f>$D44</f>
        <v>0.14</v>
      </c>
    </row>
    <row r="45" spans="1:10" ht="15.75" customHeight="1">
      <c r="A45" s="12"/>
      <c r="B45" s="12" t="s">
        <v>26</v>
      </c>
      <c r="C45" s="10"/>
      <c r="D45" s="38"/>
      <c r="E45" s="13"/>
      <c r="F45" s="39"/>
      <c r="G45" s="39"/>
      <c r="H45" s="40">
        <f>$D42-H42</f>
        <v>36</v>
      </c>
      <c r="J45" s="93">
        <f>$D42-J42</f>
        <v>40</v>
      </c>
    </row>
    <row r="46" spans="1:10" ht="15.75" customHeight="1">
      <c r="A46" s="12"/>
      <c r="B46" s="12" t="s">
        <v>22</v>
      </c>
      <c r="C46" s="7"/>
      <c r="D46" s="38">
        <f>(D42*D43)/1000*D44</f>
        <v>32.760000000000005</v>
      </c>
      <c r="E46" s="13"/>
      <c r="F46" s="13"/>
      <c r="G46" s="13"/>
      <c r="H46" s="41">
        <f>(H42*H43)/1000*H44</f>
        <v>10.080000000000002</v>
      </c>
      <c r="J46" s="38">
        <f>(J42*J43)/1000*J44</f>
        <v>7.5600000000000005</v>
      </c>
    </row>
    <row r="47" spans="1:10" s="5" customFormat="1" ht="15.75" customHeight="1">
      <c r="A47" s="9"/>
      <c r="B47" s="9" t="s">
        <v>54</v>
      </c>
      <c r="C47" s="7"/>
      <c r="D47" s="31"/>
      <c r="E47" s="7"/>
      <c r="F47" s="10"/>
      <c r="G47" s="10"/>
      <c r="H47" s="33">
        <f>$D46-H46</f>
        <v>22.680000000000003</v>
      </c>
      <c r="J47" s="33">
        <f>$D46-J46</f>
        <v>25.200000000000003</v>
      </c>
    </row>
    <row r="48" spans="1:10" ht="9.75" customHeight="1">
      <c r="A48" s="9"/>
      <c r="B48" s="9"/>
      <c r="C48" s="7"/>
      <c r="D48" s="31"/>
      <c r="E48" s="7"/>
      <c r="F48" s="13"/>
      <c r="G48" s="13"/>
      <c r="H48" s="38"/>
      <c r="J48" s="38"/>
    </row>
    <row r="49" spans="1:10" ht="15.75" customHeight="1">
      <c r="A49" s="12"/>
      <c r="B49" s="12" t="s">
        <v>68</v>
      </c>
      <c r="C49" s="13"/>
      <c r="D49" s="89">
        <v>6</v>
      </c>
      <c r="E49" s="13"/>
      <c r="F49" s="13"/>
      <c r="G49" s="13"/>
      <c r="H49" s="37">
        <v>0</v>
      </c>
      <c r="J49" s="38">
        <v>0</v>
      </c>
    </row>
    <row r="50" spans="1:10" ht="15.75" customHeight="1">
      <c r="A50" s="12"/>
      <c r="B50" s="12" t="s">
        <v>42</v>
      </c>
      <c r="C50" s="7"/>
      <c r="D50" s="90">
        <v>5</v>
      </c>
      <c r="E50" s="42"/>
      <c r="F50" s="13"/>
      <c r="G50" s="13"/>
      <c r="H50" s="37">
        <f>$D50</f>
        <v>5</v>
      </c>
      <c r="J50" s="38">
        <f>$D50</f>
        <v>5</v>
      </c>
    </row>
    <row r="51" spans="1:10" ht="15.75" customHeight="1">
      <c r="A51" s="12"/>
      <c r="B51" s="12" t="s">
        <v>23</v>
      </c>
      <c r="C51" s="7"/>
      <c r="D51" s="31">
        <f>D16</f>
        <v>2500</v>
      </c>
      <c r="E51" s="7"/>
      <c r="F51" s="43"/>
      <c r="G51" s="43"/>
      <c r="H51" s="44">
        <f>H16</f>
        <v>50000</v>
      </c>
      <c r="J51" s="55">
        <f>J16</f>
        <v>25000</v>
      </c>
    </row>
    <row r="52" spans="1:10" ht="15.75" customHeight="1">
      <c r="A52" s="12"/>
      <c r="B52" s="12" t="s">
        <v>0</v>
      </c>
      <c r="C52" s="7"/>
      <c r="D52" s="31">
        <f>D43</f>
        <v>4500</v>
      </c>
      <c r="E52" s="7"/>
      <c r="F52" s="7"/>
      <c r="G52" s="7"/>
      <c r="H52" s="36">
        <f>H43</f>
        <v>4500</v>
      </c>
      <c r="J52" s="31">
        <f>J43</f>
        <v>4500</v>
      </c>
    </row>
    <row r="53" spans="1:10" ht="15.75" customHeight="1">
      <c r="A53" s="12"/>
      <c r="B53" s="12" t="s">
        <v>24</v>
      </c>
      <c r="C53" s="7"/>
      <c r="D53" s="38">
        <f>D52/D51*(D49+D50)</f>
        <v>19.8</v>
      </c>
      <c r="E53" s="13"/>
      <c r="F53" s="13"/>
      <c r="G53" s="13"/>
      <c r="H53" s="41">
        <f>H52/H51*(H49+H50)</f>
        <v>0.44999999999999996</v>
      </c>
      <c r="J53" s="38">
        <f>J52/J51*(J49+J50)</f>
        <v>0.8999999999999999</v>
      </c>
    </row>
    <row r="54" spans="1:10" ht="15.75" customHeight="1">
      <c r="A54" s="9"/>
      <c r="B54" s="9" t="s">
        <v>55</v>
      </c>
      <c r="C54" s="7"/>
      <c r="D54" s="38"/>
      <c r="E54" s="13"/>
      <c r="F54" s="10"/>
      <c r="G54" s="10"/>
      <c r="H54" s="33">
        <f>$D53-H53</f>
        <v>19.35</v>
      </c>
      <c r="J54" s="33">
        <f>$D53-J53</f>
        <v>18.900000000000002</v>
      </c>
    </row>
    <row r="55" spans="1:10" ht="9.75" customHeight="1">
      <c r="A55" s="9"/>
      <c r="B55" s="9"/>
      <c r="C55" s="7"/>
      <c r="D55" s="38"/>
      <c r="E55" s="13"/>
      <c r="F55" s="13"/>
      <c r="G55" s="13"/>
      <c r="H55" s="38"/>
      <c r="J55" s="38"/>
    </row>
    <row r="56" spans="1:10" ht="15.75" customHeight="1">
      <c r="A56" s="12"/>
      <c r="B56" s="12" t="s">
        <v>25</v>
      </c>
      <c r="C56" s="7"/>
      <c r="D56" s="95">
        <v>0.34</v>
      </c>
      <c r="E56" s="45"/>
      <c r="F56" s="45"/>
      <c r="G56" s="45"/>
      <c r="H56" s="46">
        <f>D56</f>
        <v>0.34</v>
      </c>
      <c r="J56" s="95">
        <v>0.34</v>
      </c>
    </row>
    <row r="57" spans="1:10" ht="15.75" customHeight="1">
      <c r="A57" s="12"/>
      <c r="B57" s="12" t="s">
        <v>27</v>
      </c>
      <c r="C57" s="7"/>
      <c r="D57" s="94">
        <v>1</v>
      </c>
      <c r="E57" s="47"/>
      <c r="F57" s="47"/>
      <c r="G57" s="47"/>
      <c r="H57" s="48">
        <f>D57</f>
        <v>1</v>
      </c>
      <c r="J57" s="96">
        <f>D57</f>
        <v>1</v>
      </c>
    </row>
    <row r="58" spans="1:10" ht="15.75" customHeight="1">
      <c r="A58" s="12"/>
      <c r="B58" s="12" t="s">
        <v>28</v>
      </c>
      <c r="C58" s="7"/>
      <c r="D58" s="95">
        <f>D56*D57</f>
        <v>0.34</v>
      </c>
      <c r="E58" s="45"/>
      <c r="F58" s="13"/>
      <c r="G58" s="49"/>
      <c r="H58" s="50">
        <f>D58</f>
        <v>0.34</v>
      </c>
      <c r="I58" s="51"/>
      <c r="J58" s="97">
        <f>D58</f>
        <v>0.34</v>
      </c>
    </row>
    <row r="59" spans="1:10" ht="15.75" customHeight="1">
      <c r="A59" s="12"/>
      <c r="B59" s="12" t="s">
        <v>29</v>
      </c>
      <c r="C59" s="7"/>
      <c r="D59" s="38">
        <f>D58*D42</f>
        <v>17.68</v>
      </c>
      <c r="E59" s="13"/>
      <c r="F59" s="13"/>
      <c r="G59" s="13"/>
      <c r="H59" s="41">
        <f>H58*H42</f>
        <v>5.44</v>
      </c>
      <c r="J59" s="38">
        <f>J58*J42</f>
        <v>4.08</v>
      </c>
    </row>
    <row r="60" spans="1:10" ht="15.75" customHeight="1">
      <c r="A60" s="9"/>
      <c r="B60" s="9" t="s">
        <v>56</v>
      </c>
      <c r="C60" s="7"/>
      <c r="D60" s="38"/>
      <c r="E60" s="13"/>
      <c r="F60" s="10"/>
      <c r="G60" s="10"/>
      <c r="H60" s="33">
        <f>D59-H59</f>
        <v>12.239999999999998</v>
      </c>
      <c r="J60" s="33">
        <f>D59-J59</f>
        <v>13.6</v>
      </c>
    </row>
    <row r="61" spans="1:10" ht="15.75" customHeight="1">
      <c r="A61" s="9"/>
      <c r="B61" s="9"/>
      <c r="C61" s="7"/>
      <c r="D61" s="38"/>
      <c r="E61" s="13"/>
      <c r="F61" s="13"/>
      <c r="G61" s="13"/>
      <c r="H61" s="38"/>
      <c r="J61" s="38"/>
    </row>
    <row r="62" spans="1:10" ht="15.75" customHeight="1">
      <c r="A62" s="9"/>
      <c r="B62" s="9" t="s">
        <v>57</v>
      </c>
      <c r="C62" s="7"/>
      <c r="D62" s="38"/>
      <c r="E62" s="13"/>
      <c r="F62" s="10"/>
      <c r="G62" s="10"/>
      <c r="H62" s="33">
        <f>(H47+H54+H60)</f>
        <v>54.269999999999996</v>
      </c>
      <c r="J62" s="86">
        <f>(J47+J54+J60)</f>
        <v>57.70000000000001</v>
      </c>
    </row>
    <row r="63" spans="1:10" ht="15.75" customHeight="1">
      <c r="A63" s="9"/>
      <c r="B63" s="9"/>
      <c r="C63" s="7"/>
      <c r="D63" s="38"/>
      <c r="E63" s="13"/>
      <c r="F63" s="13"/>
      <c r="G63" s="13"/>
      <c r="H63" s="38"/>
      <c r="J63" s="38"/>
    </row>
    <row r="64" spans="1:10" ht="15.75" customHeight="1">
      <c r="A64" s="9"/>
      <c r="B64" s="9" t="s">
        <v>58</v>
      </c>
      <c r="C64" s="7"/>
      <c r="D64" s="38"/>
      <c r="E64" s="13"/>
      <c r="F64" s="52"/>
      <c r="G64" s="53"/>
      <c r="H64" s="54" t="e">
        <f>H40/H47</f>
        <v>#REF!</v>
      </c>
      <c r="I64" s="51"/>
      <c r="J64" s="98">
        <f>J40/J47</f>
        <v>1.5079365079365077</v>
      </c>
    </row>
    <row r="65" spans="1:10" ht="15.75" customHeight="1">
      <c r="A65" s="9"/>
      <c r="B65" s="9" t="s">
        <v>59</v>
      </c>
      <c r="C65" s="7"/>
      <c r="D65" s="31"/>
      <c r="E65" s="7"/>
      <c r="F65" s="52"/>
      <c r="G65" s="53"/>
      <c r="H65" s="54" t="e">
        <f>H40/(H47+H54)</f>
        <v>#REF!</v>
      </c>
      <c r="I65" s="51"/>
      <c r="J65" s="98">
        <f>J40/(J47+J54)</f>
        <v>0.8616780045351472</v>
      </c>
    </row>
    <row r="66" spans="1:10" ht="15.75" customHeight="1">
      <c r="A66" s="9"/>
      <c r="B66" s="9" t="s">
        <v>60</v>
      </c>
      <c r="C66" s="7"/>
      <c r="D66" s="31"/>
      <c r="E66" s="7"/>
      <c r="F66" s="52"/>
      <c r="G66" s="53"/>
      <c r="H66" s="54" t="e">
        <f>H40/(H47+H54+H60)</f>
        <v>#REF!</v>
      </c>
      <c r="I66" s="51"/>
      <c r="J66" s="98">
        <f>J40/(J47+J54+J60)</f>
        <v>0.6585788561525129</v>
      </c>
    </row>
    <row r="67" spans="1:10" ht="9.75" customHeight="1">
      <c r="A67" s="14"/>
      <c r="B67" s="14"/>
      <c r="C67" s="7"/>
      <c r="D67" s="21"/>
      <c r="E67" s="7"/>
      <c r="F67" s="43"/>
      <c r="G67" s="43"/>
      <c r="H67" s="55"/>
      <c r="J67" s="55"/>
    </row>
    <row r="68" spans="1:10" ht="15.75" customHeight="1">
      <c r="A68" s="12"/>
      <c r="B68" s="12" t="s">
        <v>38</v>
      </c>
      <c r="C68" s="7"/>
      <c r="D68" s="21"/>
      <c r="E68" s="7"/>
      <c r="F68" s="7"/>
      <c r="G68" s="7"/>
      <c r="H68" s="56">
        <f>H17</f>
        <v>5</v>
      </c>
      <c r="J68" s="99">
        <f>J17</f>
        <v>3</v>
      </c>
    </row>
    <row r="69" spans="1:10" ht="15.75" customHeight="1">
      <c r="A69" s="12"/>
      <c r="B69" s="12" t="s">
        <v>39</v>
      </c>
      <c r="C69" s="13"/>
      <c r="D69" s="38"/>
      <c r="E69" s="13"/>
      <c r="F69" s="39"/>
      <c r="G69" s="39"/>
      <c r="H69" s="40" t="e">
        <f>H68-H66</f>
        <v>#REF!</v>
      </c>
      <c r="J69" s="93">
        <f>J68-J66</f>
        <v>2.3414211438474872</v>
      </c>
    </row>
    <row r="70" spans="1:10" ht="15.75" customHeight="1">
      <c r="A70" s="9"/>
      <c r="B70" s="9" t="s">
        <v>61</v>
      </c>
      <c r="C70" s="7"/>
      <c r="D70" s="31"/>
      <c r="E70" s="7"/>
      <c r="F70" s="10"/>
      <c r="G70" s="10"/>
      <c r="H70" s="33" t="e">
        <f>H69*H62</f>
        <v>#REF!</v>
      </c>
      <c r="J70" s="33">
        <f>J69*J62</f>
        <v>135.10000000000002</v>
      </c>
    </row>
    <row r="71" spans="1:10" ht="9.75" customHeight="1">
      <c r="A71" s="14"/>
      <c r="B71" s="14"/>
      <c r="C71" s="7"/>
      <c r="D71" s="21"/>
      <c r="E71" s="7"/>
      <c r="F71" s="43"/>
      <c r="G71" s="43"/>
      <c r="H71" s="55"/>
      <c r="J71" s="55"/>
    </row>
    <row r="72" spans="1:10" ht="15.75" customHeight="1">
      <c r="A72" s="12"/>
      <c r="B72" s="12" t="s">
        <v>30</v>
      </c>
      <c r="C72" s="7"/>
      <c r="D72" s="21"/>
      <c r="E72" s="7"/>
      <c r="F72" s="7"/>
      <c r="G72" s="7"/>
      <c r="H72" s="57">
        <f>H51/H52</f>
        <v>11.11111111111111</v>
      </c>
      <c r="J72" s="99">
        <f>J51/J52</f>
        <v>5.555555555555555</v>
      </c>
    </row>
    <row r="73" spans="1:10" ht="15.75" customHeight="1">
      <c r="A73" s="12"/>
      <c r="B73" s="12" t="s">
        <v>31</v>
      </c>
      <c r="C73" s="13"/>
      <c r="D73" s="38"/>
      <c r="E73" s="13"/>
      <c r="F73" s="39"/>
      <c r="G73" s="39"/>
      <c r="H73" s="40" t="e">
        <f>H72-H66</f>
        <v>#REF!</v>
      </c>
      <c r="J73" s="93">
        <f>J72-J66</f>
        <v>4.896976699403043</v>
      </c>
    </row>
    <row r="74" spans="1:10" ht="15.75" customHeight="1">
      <c r="A74" s="9"/>
      <c r="B74" s="9" t="s">
        <v>62</v>
      </c>
      <c r="C74" s="7"/>
      <c r="D74" s="31"/>
      <c r="E74" s="7"/>
      <c r="F74" s="10"/>
      <c r="G74" s="10"/>
      <c r="H74" s="33" t="e">
        <f>H73*H62</f>
        <v>#REF!</v>
      </c>
      <c r="J74" s="33">
        <f>J73*J62</f>
        <v>282.5555555555556</v>
      </c>
    </row>
    <row r="75" spans="1:10" ht="9.75" customHeight="1">
      <c r="A75" s="12"/>
      <c r="B75" s="12"/>
      <c r="C75" s="7"/>
      <c r="D75" s="31"/>
      <c r="E75" s="7"/>
      <c r="F75" s="7"/>
      <c r="G75" s="7"/>
      <c r="H75" s="31"/>
      <c r="J75" s="31"/>
    </row>
    <row r="76" spans="1:10" ht="15.75" customHeight="1" thickBot="1">
      <c r="A76" s="9"/>
      <c r="B76" s="9" t="s">
        <v>32</v>
      </c>
      <c r="C76" s="7"/>
      <c r="D76" s="31"/>
      <c r="E76" s="7"/>
      <c r="F76" s="53"/>
      <c r="G76" s="53"/>
      <c r="H76" s="58" t="e">
        <f>H62/H40</f>
        <v>#REF!</v>
      </c>
      <c r="J76" s="54">
        <f>J62/J40</f>
        <v>1.5184210526315791</v>
      </c>
    </row>
    <row r="77" spans="1:10" ht="9.75" customHeight="1">
      <c r="A77" s="15"/>
      <c r="B77" s="15"/>
      <c r="C77" s="16"/>
      <c r="D77" s="20"/>
      <c r="E77" s="16"/>
      <c r="F77" s="16"/>
      <c r="G77" s="16"/>
      <c r="H77" s="16"/>
      <c r="J77" s="20"/>
    </row>
    <row r="78" spans="2:10" ht="15.75" customHeight="1">
      <c r="B78" s="12" t="s">
        <v>80</v>
      </c>
      <c r="C78" s="7"/>
      <c r="D78" s="91">
        <v>1000</v>
      </c>
      <c r="E78" s="7"/>
      <c r="F78" s="7"/>
      <c r="G78" s="7"/>
      <c r="H78" s="17"/>
      <c r="J78" s="65">
        <f>D78</f>
        <v>1000</v>
      </c>
    </row>
    <row r="79" spans="2:10" ht="15.75" customHeight="1">
      <c r="B79" s="9" t="s">
        <v>81</v>
      </c>
      <c r="C79" s="59"/>
      <c r="D79" s="21"/>
      <c r="E79" s="7"/>
      <c r="F79" s="7"/>
      <c r="G79" s="7"/>
      <c r="H79" s="17"/>
      <c r="J79" s="86">
        <f>$D78*J62</f>
        <v>57700.00000000001</v>
      </c>
    </row>
    <row r="80" spans="2:10" ht="15.75" customHeight="1" thickBot="1">
      <c r="B80" s="9" t="s">
        <v>82</v>
      </c>
      <c r="C80" s="59"/>
      <c r="D80" s="22"/>
      <c r="F80" s="60"/>
      <c r="G80" s="61"/>
      <c r="J80" s="62">
        <f>$D78*J70</f>
        <v>135100.00000000003</v>
      </c>
    </row>
    <row r="81" spans="2:10" ht="15.75" customHeight="1">
      <c r="B81" s="9"/>
      <c r="C81" s="59"/>
      <c r="D81" s="17"/>
      <c r="F81" s="60"/>
      <c r="G81" s="61"/>
      <c r="J81" s="83"/>
    </row>
    <row r="82" spans="2:7" ht="15.75" customHeight="1">
      <c r="B82" s="1" t="s">
        <v>63</v>
      </c>
      <c r="C82" s="19"/>
      <c r="D82" s="11"/>
      <c r="F82" s="19"/>
      <c r="G82" s="19"/>
    </row>
    <row r="83" spans="2:10" ht="12.75">
      <c r="B83" s="101" t="s">
        <v>83</v>
      </c>
      <c r="C83" s="101"/>
      <c r="D83" s="101"/>
      <c r="E83" s="101"/>
      <c r="F83" s="101"/>
      <c r="G83" s="101"/>
      <c r="H83" s="101"/>
      <c r="I83" s="101"/>
      <c r="J83" s="101"/>
    </row>
    <row r="84" spans="2:7" ht="12.75">
      <c r="B84" s="19" t="s">
        <v>89</v>
      </c>
      <c r="C84" s="19"/>
      <c r="D84" s="3"/>
      <c r="F84" s="19"/>
      <c r="G84" s="19"/>
    </row>
    <row r="85" spans="2:7" ht="12.75">
      <c r="B85" s="19" t="s">
        <v>96</v>
      </c>
      <c r="C85" s="18"/>
      <c r="F85" s="18"/>
      <c r="G85" s="19"/>
    </row>
    <row r="86" spans="2:10" ht="12.75">
      <c r="B86" s="101" t="s">
        <v>84</v>
      </c>
      <c r="C86" s="101"/>
      <c r="D86" s="101"/>
      <c r="E86" s="101"/>
      <c r="F86" s="101"/>
      <c r="G86" s="101"/>
      <c r="H86" s="101"/>
      <c r="I86" s="101"/>
      <c r="J86" s="101"/>
    </row>
    <row r="88" ht="12.75">
      <c r="B88" s="4" t="s">
        <v>99</v>
      </c>
    </row>
  </sheetData>
  <sheetProtection/>
  <mergeCells count="2">
    <mergeCell ref="B83:J83"/>
    <mergeCell ref="B86:J86"/>
  </mergeCells>
  <printOptions horizontalCentered="1"/>
  <pageMargins left="0.25" right="0.25" top="0.25" bottom="0.25" header="0" footer="0"/>
  <pageSetup fitToHeight="1" fitToWidth="1" horizontalDpi="600" verticalDpi="600" orientation="portrait" paperSize="5" scale="56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George_Stroumboulis</dc:creator>
  <cp:keywords/>
  <dc:description/>
  <cp:lastModifiedBy>Scott Lee</cp:lastModifiedBy>
  <cp:lastPrinted>2012-01-04T07:09:58Z</cp:lastPrinted>
  <dcterms:created xsi:type="dcterms:W3CDTF">2009-10-21T15:45:06Z</dcterms:created>
  <dcterms:modified xsi:type="dcterms:W3CDTF">2014-01-21T21:09:52Z</dcterms:modified>
  <cp:category/>
  <cp:version/>
  <cp:contentType/>
  <cp:contentStatus/>
</cp:coreProperties>
</file>